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80" yWindow="1080" windowWidth="25040" windowHeight="14260" tabRatio="600" firstSheet="0" activeTab="0" autoFilterDateGrouping="1"/>
  </bookViews>
  <sheets>
    <sheet xmlns:r="http://schemas.openxmlformats.org/officeDocument/2006/relationships" name="Power Model" sheetId="1" state="visible" r:id="rId1"/>
  </sheets>
  <definedNames/>
  <calcPr calcId="18102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0.0%"/>
  </numFmts>
  <fonts count="2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1" fillId="0" borderId="0"/>
    <xf numFmtId="9" fontId="1" fillId="0" borderId="0"/>
  </cellStyleXfs>
  <cellXfs count="13">
    <xf numFmtId="0" fontId="0" fillId="0" borderId="0" pivotButton="0" quotePrefix="0" xfId="0"/>
    <xf numFmtId="2" fontId="0" fillId="0" borderId="0" pivotButton="0" quotePrefix="0" xfId="0"/>
    <xf numFmtId="9" fontId="0" fillId="0" borderId="0" pivotButton="0" quotePrefix="0" xfId="0"/>
    <xf numFmtId="0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 vertical="center"/>
    </xf>
    <xf numFmtId="1" fontId="0" fillId="0" borderId="0" applyAlignment="1" pivotButton="0" quotePrefix="0" xfId="0">
      <alignment horizontal="center" vertical="center"/>
    </xf>
    <xf numFmtId="1" fontId="0" fillId="0" borderId="0" pivotButton="0" quotePrefix="0" xfId="0"/>
    <xf numFmtId="164" fontId="0" fillId="0" borderId="0" pivotButton="0" quotePrefix="0" xfId="0"/>
    <xf numFmtId="165" fontId="0" fillId="0" borderId="0" pivotButton="0" quotePrefix="0" xfId="1"/>
    <xf numFmtId="10" fontId="0" fillId="0" borderId="0" pivotButton="0" quotePrefix="0" xfId="1"/>
    <xf numFmtId="1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 wrapText="1"/>
    </xf>
    <xf numFmtId="10" fontId="0" fillId="0" borderId="0" pivotButton="0" quotePrefix="0" xfId="0"/>
  </cellXfs>
  <cellStyles count="2">
    <cellStyle name="Normal" xfId="0" builtinId="0"/>
    <cellStyle name="Percent" xfId="1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9"/>
  <sheetViews>
    <sheetView tabSelected="1" workbookViewId="0">
      <selection activeCell="F3" sqref="F3"/>
    </sheetView>
  </sheetViews>
  <sheetFormatPr baseColWidth="10" defaultColWidth="8.83203125" defaultRowHeight="15"/>
  <cols>
    <col width="13.6640625" bestFit="1" customWidth="1" min="4" max="4"/>
    <col width="7.6640625" bestFit="1" customWidth="1" min="5" max="5"/>
    <col width="17.1640625" bestFit="1" customWidth="1" min="6" max="6"/>
    <col width="16.83203125" bestFit="1" customWidth="1" min="7" max="7"/>
    <col width="4.83203125" bestFit="1" customWidth="1" min="8" max="8"/>
    <col width="11.1640625" bestFit="1" customWidth="1" min="9" max="9"/>
    <col width="14.5" bestFit="1" customWidth="1" min="10" max="10"/>
    <col width="11.5" bestFit="1" customWidth="1" min="11" max="11"/>
    <col width="17" bestFit="1" customWidth="1" min="12" max="12"/>
    <col width="14.1640625" bestFit="1" customWidth="1" min="13" max="13"/>
    <col width="12.83203125" bestFit="1" customWidth="1" min="14" max="14"/>
    <col width="12.1640625" bestFit="1" customWidth="1" min="15" max="15"/>
    <col width="11.5" bestFit="1" customWidth="1" min="16" max="16"/>
  </cols>
  <sheetData>
    <row r="1">
      <c r="F1" t="inlineStr">
        <is>
          <t>Normal AMOLED Display Current (mA)</t>
        </is>
      </c>
      <c r="G1" t="inlineStr">
        <is>
          <t>AMOLED AOD Current (mA)</t>
        </is>
      </c>
      <c r="J1" t="inlineStr">
        <is>
          <t>Battery Capacity (mAh)</t>
        </is>
      </c>
      <c r="K1" t="inlineStr">
        <is>
          <t>Battery Degradation (%)</t>
        </is>
      </c>
      <c r="L1" t="inlineStr">
        <is>
          <t>Nominal Battery Voltage (V)</t>
        </is>
      </c>
      <c r="M1" t="inlineStr">
        <is>
          <t>Daily Consumption (mAh)</t>
        </is>
      </c>
      <c r="O1" t="inlineStr">
        <is>
          <t>Battery Life (days)</t>
        </is>
      </c>
    </row>
    <row r="2">
      <c r="F2" s="1" t="n">
        <v>15</v>
      </c>
      <c r="G2" s="1" t="n">
        <v>2</v>
      </c>
      <c r="J2" t="n">
        <v>250</v>
      </c>
      <c r="K2" s="2" t="n">
        <v>0.07000000000000001</v>
      </c>
      <c r="L2" t="n">
        <v>3.87</v>
      </c>
      <c r="M2" s="1">
        <f>SUM(L7:L62)</f>
        <v/>
      </c>
      <c r="O2" s="1">
        <f>J2*(1-K2)/M2</f>
        <v/>
      </c>
    </row>
    <row r="5">
      <c r="D5" t="inlineStr">
        <is>
          <t>Scenario</t>
        </is>
      </c>
      <c r="E5" t="inlineStr">
        <is>
          <t>Occurrences/Day</t>
        </is>
      </c>
      <c r="F5" t="inlineStr">
        <is>
          <t>Duration per Event (s)</t>
        </is>
      </c>
      <c r="G5" t="inlineStr">
        <is>
          <t>Total Duration/Day (s)</t>
        </is>
      </c>
      <c r="H5" t="inlineStr">
        <is>
          <t>Component</t>
        </is>
      </c>
      <c r="I5" t="inlineStr">
        <is>
          <t>Component Voltage (V)</t>
        </is>
      </c>
      <c r="J5" t="inlineStr">
        <is>
          <t>Component Current (mA)</t>
        </is>
      </c>
      <c r="K5" t="inlineStr">
        <is>
          <t>Power-Conversion Efficiency (%)</t>
        </is>
      </c>
      <c r="L5" t="inlineStr">
        <is>
          <t>Component Consumption (mAh/day)</t>
        </is>
      </c>
      <c r="M5" t="inlineStr">
        <is>
          <t>Consumption Share</t>
        </is>
      </c>
      <c r="N5" s="3" t="inlineStr">
        <is>
          <t>Scenario Consumption Share</t>
        </is>
      </c>
    </row>
    <row r="7">
      <c r="A7" t="n">
        <v>160</v>
      </c>
      <c r="C7" t="n">
        <v>1</v>
      </c>
      <c r="D7" s="4" t="inlineStr">
        <is>
          <t>Baseline Standby</t>
        </is>
      </c>
      <c r="E7" s="5" t="n">
        <v>1</v>
      </c>
      <c r="F7" s="5">
        <f>G7</f>
        <v/>
      </c>
      <c r="G7" s="5">
        <f>24*60*60-SUM(G11:G58)</f>
        <v/>
      </c>
      <c r="H7" s="6" t="inlineStr">
        <is>
          <t>MCU</t>
        </is>
      </c>
      <c r="I7" s="1" t="n">
        <v>3.3</v>
      </c>
      <c r="J7" s="7" t="n">
        <v>0.102</v>
      </c>
      <c r="K7" s="8">
        <f>I7/$L$2</f>
        <v/>
      </c>
      <c r="L7" s="1">
        <f>I7*J7/K7/$L$2*G$7/(60*60)</f>
        <v/>
      </c>
      <c r="M7" s="9">
        <f>L7/M$2</f>
        <v/>
      </c>
      <c r="N7" s="10">
        <f>SUM(M7:M10)</f>
        <v/>
      </c>
    </row>
    <row r="8">
      <c r="H8" s="6" t="inlineStr">
        <is>
          <t>AMOLED Display</t>
        </is>
      </c>
      <c r="I8" s="1" t="n">
        <v>3.3</v>
      </c>
      <c r="J8" s="7" t="n">
        <v>0</v>
      </c>
      <c r="K8" s="8">
        <f>I8/$L$2</f>
        <v/>
      </c>
      <c r="L8" s="1">
        <f>I8*J8/K8/$L$2*G$7/(60*60)</f>
        <v/>
      </c>
      <c r="M8" s="9">
        <f>L8/M$2</f>
        <v/>
      </c>
    </row>
    <row r="9">
      <c r="H9" s="6" t="inlineStr">
        <is>
          <t>Haptic Motor</t>
        </is>
      </c>
      <c r="I9" s="1" t="n">
        <v>3.3</v>
      </c>
      <c r="J9" s="7" t="n">
        <v>0</v>
      </c>
      <c r="K9" s="8">
        <f>I9/$L$2</f>
        <v/>
      </c>
      <c r="L9" s="1">
        <f>I9*J9/K9/$L$2*G$7/(60*60)</f>
        <v/>
      </c>
      <c r="M9" s="9">
        <f>L9/M$2</f>
        <v/>
      </c>
    </row>
    <row r="10">
      <c r="H10" s="6" t="inlineStr">
        <is>
          <t>Other</t>
        </is>
      </c>
      <c r="I10" s="1" t="n">
        <v>3.87</v>
      </c>
      <c r="J10" s="7" t="n">
        <v>0.04</v>
      </c>
      <c r="K10" s="8">
        <f>I10/$L$2</f>
        <v/>
      </c>
      <c r="L10" s="1">
        <f>I10*J10/K10/$L$2*G$7/(60*60)</f>
        <v/>
      </c>
      <c r="M10" s="9">
        <f>L10/M$2</f>
        <v/>
      </c>
    </row>
    <row r="11">
      <c r="A11" t="n">
        <v>175</v>
      </c>
      <c r="C11" t="n">
        <v>2</v>
      </c>
      <c r="D11" s="4" t="inlineStr">
        <is>
          <t>Message Notification</t>
        </is>
      </c>
      <c r="E11" s="5" t="n">
        <v>100</v>
      </c>
      <c r="F11" s="5" t="n">
        <v>5</v>
      </c>
      <c r="G11" s="5">
        <f>E11*F11</f>
        <v/>
      </c>
      <c r="H11" s="6" t="inlineStr">
        <is>
          <t>MCU</t>
        </is>
      </c>
      <c r="I11" s="1" t="n">
        <v>3.3</v>
      </c>
      <c r="J11" s="7" t="n">
        <v>2.507</v>
      </c>
      <c r="K11" s="8">
        <f>I11/$L$2</f>
        <v/>
      </c>
      <c r="L11" s="1">
        <f>I11*J11/K11/$L$2*G$11/(60*60)</f>
        <v/>
      </c>
      <c r="M11" s="9">
        <f>L11/M$2</f>
        <v/>
      </c>
      <c r="N11" s="10">
        <f>SUM(M11:M14)</f>
        <v/>
      </c>
    </row>
    <row r="12">
      <c r="H12" s="6" t="inlineStr">
        <is>
          <t>AMOLED Display</t>
        </is>
      </c>
      <c r="I12" s="1" t="n">
        <v>3.3</v>
      </c>
      <c r="J12" s="7">
        <f>$F$2</f>
        <v/>
      </c>
      <c r="K12" s="8">
        <f>I12/$L$2</f>
        <v/>
      </c>
      <c r="L12" s="1">
        <f>I12*J12/K12/$L$2*G$11/(60*60)</f>
        <v/>
      </c>
      <c r="M12" s="9">
        <f>L12/M$2</f>
        <v/>
      </c>
    </row>
    <row r="13">
      <c r="H13" s="6" t="inlineStr">
        <is>
          <t>Haptic Motor</t>
        </is>
      </c>
      <c r="I13" s="1" t="n">
        <v>3.3</v>
      </c>
      <c r="J13" s="7" t="n">
        <v>11.25</v>
      </c>
      <c r="K13" s="8">
        <f>I13/$L$2</f>
        <v/>
      </c>
      <c r="L13" s="1">
        <f>I13*J13/K13/$L$2*G$11/(60*60)</f>
        <v/>
      </c>
      <c r="M13" s="9">
        <f>L13/M$2</f>
        <v/>
      </c>
    </row>
    <row r="14">
      <c r="H14" s="6" t="inlineStr">
        <is>
          <t>Other</t>
        </is>
      </c>
      <c r="I14" s="1" t="n">
        <v>3.87</v>
      </c>
      <c r="J14" s="7" t="n">
        <v>0.04</v>
      </c>
      <c r="K14" s="8">
        <f>I14/$L$2</f>
        <v/>
      </c>
      <c r="L14" s="1">
        <f>I14*J14/K14/$L$2*G$11/(60*60)</f>
        <v/>
      </c>
      <c r="M14" s="9">
        <f>L14/M$2</f>
        <v/>
      </c>
    </row>
    <row r="15">
      <c r="A15" t="n">
        <v>170</v>
      </c>
      <c r="C15" t="n">
        <v>3</v>
      </c>
      <c r="D15" s="4" t="inlineStr">
        <is>
          <t>Incoming-Call Alert</t>
        </is>
      </c>
      <c r="E15" s="5" t="n">
        <v>10</v>
      </c>
      <c r="F15" s="5" t="n">
        <v>10</v>
      </c>
      <c r="G15" s="5">
        <f>E15*F15</f>
        <v/>
      </c>
      <c r="H15" s="6" t="inlineStr">
        <is>
          <t>MCU</t>
        </is>
      </c>
      <c r="I15" s="1" t="n">
        <v>3.3</v>
      </c>
      <c r="J15" s="7" t="n">
        <v>2.507</v>
      </c>
      <c r="K15" s="8">
        <f>I15/$L$2</f>
        <v/>
      </c>
      <c r="L15" s="1">
        <f>I15*J15/K15/$L$2*G$15/(60*60)</f>
        <v/>
      </c>
      <c r="M15" s="9">
        <f>L15/M$2</f>
        <v/>
      </c>
      <c r="N15" s="10">
        <f>SUM(M15:M18)</f>
        <v/>
      </c>
    </row>
    <row r="16">
      <c r="H16" s="6" t="inlineStr">
        <is>
          <t>AMOLED Display</t>
        </is>
      </c>
      <c r="I16" s="1" t="n">
        <v>3.3</v>
      </c>
      <c r="J16" s="7">
        <f>$F$2</f>
        <v/>
      </c>
      <c r="K16" s="8">
        <f>I16/$L$2</f>
        <v/>
      </c>
      <c r="L16" s="1">
        <f>I16*J16/K16/$L$2*G$15/(60*60)</f>
        <v/>
      </c>
      <c r="M16" s="9">
        <f>L16/M$2</f>
        <v/>
      </c>
    </row>
    <row r="17">
      <c r="H17" s="6" t="inlineStr">
        <is>
          <t>Haptic Motor</t>
        </is>
      </c>
      <c r="I17" s="1" t="n">
        <v>3.3</v>
      </c>
      <c r="J17" s="7" t="n">
        <v>11.25</v>
      </c>
      <c r="K17" s="8">
        <f>I17/$L$2</f>
        <v/>
      </c>
      <c r="L17" s="1">
        <f>I17*J17/K17/$L$2*G$15/(60*60)</f>
        <v/>
      </c>
      <c r="M17" s="9">
        <f>L17/M$2</f>
        <v/>
      </c>
    </row>
    <row r="18">
      <c r="H18" s="6" t="inlineStr">
        <is>
          <t>Other</t>
        </is>
      </c>
      <c r="I18" s="1" t="n">
        <v>3.87</v>
      </c>
      <c r="J18" s="7" t="n">
        <v>0.04</v>
      </c>
      <c r="K18" s="8">
        <f>I18/$L$2</f>
        <v/>
      </c>
      <c r="L18" s="1">
        <f>I18*J18/K18/$L$2*G$15/(60*60)</f>
        <v/>
      </c>
      <c r="M18" s="9">
        <f>L18/M$2</f>
        <v/>
      </c>
    </row>
    <row r="19">
      <c r="A19" t="n">
        <v>195</v>
      </c>
      <c r="C19" t="n">
        <v>4</v>
      </c>
      <c r="D19" s="4" t="inlineStr">
        <is>
          <t>Raise to Wake</t>
        </is>
      </c>
      <c r="E19" s="5" t="n">
        <v>200</v>
      </c>
      <c r="F19" s="5" t="n">
        <v>5</v>
      </c>
      <c r="G19" s="5">
        <f>E19*F19</f>
        <v/>
      </c>
      <c r="H19" s="6" t="inlineStr">
        <is>
          <t>MCU</t>
        </is>
      </c>
      <c r="I19" s="1" t="n">
        <v>3.3</v>
      </c>
      <c r="J19" s="7" t="n">
        <v>2.607</v>
      </c>
      <c r="K19" s="8">
        <f>I19/$L$2</f>
        <v/>
      </c>
      <c r="L19" s="1">
        <f>I19*J19/K19/$L$2*G$19/(60*60)</f>
        <v/>
      </c>
      <c r="M19" s="9">
        <f>L19/M$2</f>
        <v/>
      </c>
      <c r="N19" s="10">
        <f>SUM(M19:M22)</f>
        <v/>
      </c>
    </row>
    <row r="20">
      <c r="H20" s="6" t="inlineStr">
        <is>
          <t>AMOLED Display</t>
        </is>
      </c>
      <c r="I20" s="1" t="n">
        <v>3.3</v>
      </c>
      <c r="J20" s="7">
        <f>$F$2</f>
        <v/>
      </c>
      <c r="K20" s="8">
        <f>I20/$L$2</f>
        <v/>
      </c>
      <c r="L20" s="1">
        <f>I20*J20/K20/$L$2*G$19/(60*60)</f>
        <v/>
      </c>
      <c r="M20" s="9">
        <f>L20/M$2</f>
        <v/>
      </c>
    </row>
    <row r="21">
      <c r="H21" s="6" t="inlineStr">
        <is>
          <t>Haptic Motor</t>
        </is>
      </c>
      <c r="I21" s="1" t="n">
        <v>3.3</v>
      </c>
      <c r="J21" s="7" t="n">
        <v>0</v>
      </c>
      <c r="K21" s="8">
        <f>I21/$L$2</f>
        <v/>
      </c>
      <c r="L21" s="1">
        <f>I21*J21/K21/$L$2*G$19/(60*60)</f>
        <v/>
      </c>
      <c r="M21" s="9">
        <f>L21/M$2</f>
        <v/>
      </c>
    </row>
    <row r="22">
      <c r="H22" s="6" t="inlineStr">
        <is>
          <t>Other</t>
        </is>
      </c>
      <c r="I22" s="1" t="n">
        <v>3.87</v>
      </c>
      <c r="J22" s="7" t="n">
        <v>0.04</v>
      </c>
      <c r="K22" s="8">
        <f>I22/$L$2</f>
        <v/>
      </c>
      <c r="L22" s="1">
        <f>I22*J22/K22/$L$2*G$19/(60*60)</f>
        <v/>
      </c>
      <c r="M22" s="9">
        <f>L22/M$2</f>
        <v/>
      </c>
    </row>
    <row r="23">
      <c r="A23" t="n">
        <v>160</v>
      </c>
      <c r="C23" t="n">
        <v>5</v>
      </c>
      <c r="D23" s="4" t="inlineStr">
        <is>
          <t>Automatic Heart-Rate Check</t>
        </is>
      </c>
      <c r="E23" s="5" t="n">
        <v>48</v>
      </c>
      <c r="F23" s="5" t="n">
        <v>60</v>
      </c>
      <c r="G23" s="5">
        <f>E23*F23</f>
        <v/>
      </c>
      <c r="H23" s="6" t="inlineStr">
        <is>
          <t>MCU</t>
        </is>
      </c>
      <c r="I23" s="1" t="n">
        <v>3.3</v>
      </c>
      <c r="J23" s="7" t="n">
        <v>0.207</v>
      </c>
      <c r="K23" s="8">
        <f>I23/$L$2</f>
        <v/>
      </c>
      <c r="L23" s="1">
        <f>I23*J23/K23/$L$2*G$23/(60*60)</f>
        <v/>
      </c>
      <c r="M23" s="9">
        <f>L23/M$2</f>
        <v/>
      </c>
      <c r="N23" s="10">
        <f>SUM(M23:M26)</f>
        <v/>
      </c>
    </row>
    <row r="24">
      <c r="H24" s="6" t="inlineStr">
        <is>
          <t>AMOLED Display</t>
        </is>
      </c>
      <c r="I24" s="1" t="n">
        <v>3.3</v>
      </c>
      <c r="J24" s="7" t="n">
        <v>0</v>
      </c>
      <c r="K24" s="8">
        <f>I24/$L$2</f>
        <v/>
      </c>
      <c r="L24" s="1">
        <f>I24*J24/K24/$L$2*G$23/(60*60)</f>
        <v/>
      </c>
      <c r="M24" s="9">
        <f>L24/M$2</f>
        <v/>
      </c>
    </row>
    <row r="25">
      <c r="H25" s="6" t="inlineStr">
        <is>
          <t>Haptic Motor</t>
        </is>
      </c>
      <c r="I25" s="1" t="n">
        <v>3.3</v>
      </c>
      <c r="J25" s="7" t="n">
        <v>0.08</v>
      </c>
      <c r="K25" s="8">
        <f>I25/$L$2</f>
        <v/>
      </c>
      <c r="L25" s="1">
        <f>I25*J25/K25/$L$2*G$23/(60*60)</f>
        <v/>
      </c>
      <c r="M25" s="9">
        <f>L25/M$2</f>
        <v/>
      </c>
    </row>
    <row r="26">
      <c r="H26" s="6" t="inlineStr">
        <is>
          <t>Other</t>
        </is>
      </c>
      <c r="I26" s="1" t="n">
        <v>3.87</v>
      </c>
      <c r="J26" s="7" t="n">
        <v>0.04</v>
      </c>
      <c r="K26" s="8">
        <f>I26/$L$2</f>
        <v/>
      </c>
      <c r="L26" s="1">
        <f>I26*J26/K26/$L$2*G$23/(60*60)</f>
        <v/>
      </c>
      <c r="M26" s="9">
        <f>L26/M$2</f>
        <v/>
      </c>
    </row>
    <row r="27">
      <c r="A27" t="n">
        <v>5000</v>
      </c>
      <c r="C27" t="n">
        <v>6</v>
      </c>
      <c r="D27" s="4" t="inlineStr">
        <is>
          <t>Manual SpO2 Check</t>
        </is>
      </c>
      <c r="E27" s="5" t="n">
        <v>2</v>
      </c>
      <c r="F27" s="5" t="n">
        <v>40</v>
      </c>
      <c r="G27" s="5">
        <f>E27*F27</f>
        <v/>
      </c>
      <c r="H27" s="6" t="inlineStr">
        <is>
          <t>MCU</t>
        </is>
      </c>
      <c r="I27" s="1" t="n">
        <v>3.3</v>
      </c>
      <c r="J27" s="7" t="n">
        <v>2.6</v>
      </c>
      <c r="K27" s="8">
        <f>I27/$L$2</f>
        <v/>
      </c>
      <c r="L27" s="1">
        <f>I27*J27/K27/$L$2*G$27/(60*60)</f>
        <v/>
      </c>
      <c r="M27" s="9">
        <f>L27/M$2</f>
        <v/>
      </c>
      <c r="N27" s="10">
        <f>SUM(M27:M30)</f>
        <v/>
      </c>
    </row>
    <row r="28">
      <c r="H28" s="6" t="inlineStr">
        <is>
          <t>AMOLED Display</t>
        </is>
      </c>
      <c r="I28" s="1" t="n">
        <v>3.3</v>
      </c>
      <c r="J28" s="7">
        <f>$F$2</f>
        <v/>
      </c>
      <c r="K28" s="8">
        <f>I28/$L$2</f>
        <v/>
      </c>
      <c r="L28" s="1">
        <f>I28*J28/K28/$L$2*G$27/(60*60)</f>
        <v/>
      </c>
      <c r="M28" s="9">
        <f>L28/M$2</f>
        <v/>
      </c>
    </row>
    <row r="29">
      <c r="H29" s="6" t="inlineStr">
        <is>
          <t>Haptic Motor</t>
        </is>
      </c>
      <c r="I29" s="1" t="n">
        <v>3.3</v>
      </c>
      <c r="J29" s="7" t="n">
        <v>0</v>
      </c>
      <c r="K29" s="8">
        <f>I29/$L$2</f>
        <v/>
      </c>
      <c r="L29" s="1">
        <f>I29*J29/K29/$L$2*G$27/(60*60)</f>
        <v/>
      </c>
      <c r="M29" s="9">
        <f>L29/M$2</f>
        <v/>
      </c>
    </row>
    <row r="30">
      <c r="H30" s="6" t="inlineStr">
        <is>
          <t>Other</t>
        </is>
      </c>
      <c r="I30" s="1" t="n">
        <v>3.87</v>
      </c>
      <c r="J30" s="7" t="n">
        <v>0.08</v>
      </c>
      <c r="K30" s="8">
        <f>I30/$L$2</f>
        <v/>
      </c>
      <c r="L30" s="1">
        <f>I30*J30/K30/$L$2*G$27/(60*60)</f>
        <v/>
      </c>
      <c r="M30" s="9">
        <f>L30/M$2</f>
        <v/>
      </c>
    </row>
    <row r="31">
      <c r="A31" t="n">
        <v>2200</v>
      </c>
      <c r="C31" t="n">
        <v>7</v>
      </c>
      <c r="D31" s="4" t="inlineStr">
        <is>
          <t>Exercise Recording</t>
        </is>
      </c>
      <c r="E31" s="5" t="n">
        <v>1</v>
      </c>
      <c r="F31" s="5">
        <f>60*60/7</f>
        <v/>
      </c>
      <c r="G31" s="5">
        <f>E31*F31</f>
        <v/>
      </c>
      <c r="H31" s="6" t="inlineStr">
        <is>
          <t>MCU</t>
        </is>
      </c>
      <c r="I31" s="1" t="n">
        <v>3.3</v>
      </c>
      <c r="J31" s="7" t="n">
        <v>0.207</v>
      </c>
      <c r="K31" s="8">
        <f>I31/$L$2</f>
        <v/>
      </c>
      <c r="L31" s="1">
        <f>I31*J31/K31/$L$2*G$31/(60*60)</f>
        <v/>
      </c>
      <c r="M31" s="9">
        <f>L31/M$2</f>
        <v/>
      </c>
      <c r="N31" s="10">
        <f>SUM(M31:M34)</f>
        <v/>
      </c>
    </row>
    <row r="32">
      <c r="H32" s="6" t="inlineStr">
        <is>
          <t>AMOLED Display</t>
        </is>
      </c>
      <c r="I32" s="1" t="n">
        <v>3.3</v>
      </c>
      <c r="J32" s="7">
        <f>$F$2</f>
        <v/>
      </c>
      <c r="K32" s="8">
        <f>I32/$L$2</f>
        <v/>
      </c>
      <c r="L32" s="1">
        <f>I32*J32/K32/$L$2*G$31/(60*60)</f>
        <v/>
      </c>
      <c r="M32" s="9">
        <f>L32/M$2</f>
        <v/>
      </c>
    </row>
    <row r="33">
      <c r="H33" s="6" t="inlineStr">
        <is>
          <t>Haptic Motor</t>
        </is>
      </c>
      <c r="I33" s="1" t="n">
        <v>3.3</v>
      </c>
      <c r="J33" s="7" t="n">
        <v>0</v>
      </c>
      <c r="K33" s="8">
        <f>I33/$L$2</f>
        <v/>
      </c>
      <c r="L33" s="1">
        <f>I33*J33/K33/$L$2*G$31/(60*60)</f>
        <v/>
      </c>
      <c r="M33" s="9">
        <f>L33/M$2</f>
        <v/>
      </c>
    </row>
    <row r="34">
      <c r="H34" s="6" t="inlineStr">
        <is>
          <t>Other</t>
        </is>
      </c>
      <c r="I34" s="1" t="n">
        <v>3.87</v>
      </c>
      <c r="J34" s="7" t="n">
        <v>0.08</v>
      </c>
      <c r="K34" s="8">
        <f>I34/$L$2</f>
        <v/>
      </c>
      <c r="L34" s="1">
        <f>I34*J34/K34/$L$2*G$31/(60*60)</f>
        <v/>
      </c>
      <c r="M34" s="9">
        <f>L34/M$2</f>
        <v/>
      </c>
    </row>
    <row r="35">
      <c r="C35" t="n">
        <v>8</v>
      </c>
      <c r="D35" s="4" t="inlineStr">
        <is>
          <t>Alarm Vibration</t>
        </is>
      </c>
      <c r="E35" s="5" t="n">
        <v>3</v>
      </c>
      <c r="F35" s="5" t="n">
        <v>30</v>
      </c>
      <c r="G35" s="5">
        <f>E35*F35</f>
        <v/>
      </c>
      <c r="H35" s="6" t="inlineStr">
        <is>
          <t>MCU</t>
        </is>
      </c>
      <c r="I35" s="1" t="n">
        <v>3.3</v>
      </c>
      <c r="J35" s="7" t="n">
        <v>2.6</v>
      </c>
      <c r="K35" s="8">
        <f>I35/$L$2</f>
        <v/>
      </c>
      <c r="L35" s="1">
        <f>I35*J35/K35/$L$2*G$35/(60*60)</f>
        <v/>
      </c>
      <c r="M35" s="9">
        <f>L35/M$2</f>
        <v/>
      </c>
      <c r="N35" s="10">
        <f>SUM(M35:M38)</f>
        <v/>
      </c>
    </row>
    <row r="36">
      <c r="H36" s="6" t="inlineStr">
        <is>
          <t>AMOLED Display</t>
        </is>
      </c>
      <c r="I36" s="1" t="n">
        <v>3.3</v>
      </c>
      <c r="J36" s="7">
        <f>$F$2</f>
        <v/>
      </c>
      <c r="K36" s="8">
        <f>I36/$L$2</f>
        <v/>
      </c>
      <c r="L36" s="1">
        <f>I36*J36/K36/$L$2*G$35/(60*60)</f>
        <v/>
      </c>
      <c r="M36" s="9">
        <f>L36/M$2</f>
        <v/>
      </c>
    </row>
    <row r="37">
      <c r="H37" s="6" t="inlineStr">
        <is>
          <t>Haptic Motor</t>
        </is>
      </c>
      <c r="I37" s="1" t="n">
        <v>3.3</v>
      </c>
      <c r="J37" s="7" t="n">
        <v>10</v>
      </c>
      <c r="K37" s="8">
        <f>I37/$L$2</f>
        <v/>
      </c>
      <c r="L37" s="1">
        <f>I37*J37/K37/$L$2*G$35/(60*60)</f>
        <v/>
      </c>
      <c r="M37" s="9">
        <f>L37/M$2</f>
        <v/>
      </c>
    </row>
    <row r="38">
      <c r="H38" s="6" t="inlineStr">
        <is>
          <t>Other</t>
        </is>
      </c>
      <c r="I38" s="1" t="n">
        <v>3.87</v>
      </c>
      <c r="J38" s="7" t="n">
        <v>0.04</v>
      </c>
      <c r="K38" s="8">
        <f>I38/$L$2</f>
        <v/>
      </c>
      <c r="L38" s="1">
        <f>I38*J38/K38/$L$2*G$35/(60*60)</f>
        <v/>
      </c>
      <c r="M38" s="9">
        <f>L38/M$2</f>
        <v/>
      </c>
    </row>
    <row r="39">
      <c r="C39" t="n">
        <v>9</v>
      </c>
      <c r="D39" s="4" t="inlineStr">
        <is>
          <t>Sleep Monitoring</t>
        </is>
      </c>
      <c r="E39" s="5" t="n">
        <v>1</v>
      </c>
      <c r="F39" s="5">
        <f>8*60*60</f>
        <v/>
      </c>
      <c r="G39" s="5">
        <f>E39*F39</f>
        <v/>
      </c>
      <c r="H39" s="6" t="inlineStr">
        <is>
          <t>MCU</t>
        </is>
      </c>
      <c r="I39" s="1" t="n">
        <v>3.3</v>
      </c>
      <c r="J39" s="7" t="n">
        <v>0.208</v>
      </c>
      <c r="K39" s="8">
        <f>I39/$L$2</f>
        <v/>
      </c>
      <c r="L39" s="1">
        <f>I39*J39/K39/$L$2*G$39/(60*60)</f>
        <v/>
      </c>
      <c r="M39" s="9">
        <f>L39/M$2</f>
        <v/>
      </c>
      <c r="N39" s="10">
        <f>SUM(M39:M42)</f>
        <v/>
      </c>
    </row>
    <row r="40">
      <c r="H40" s="6" t="inlineStr">
        <is>
          <t>AMOLED Display</t>
        </is>
      </c>
      <c r="I40" s="1" t="n">
        <v>3.3</v>
      </c>
      <c r="J40" s="7" t="n">
        <v>0</v>
      </c>
      <c r="K40" s="8">
        <f>I40/$L$2</f>
        <v/>
      </c>
      <c r="L40" s="1">
        <f>I40*J40/K40/$L$2*G$39/(60*60)</f>
        <v/>
      </c>
      <c r="M40" s="9">
        <f>L40/M$2</f>
        <v/>
      </c>
    </row>
    <row r="41">
      <c r="H41" s="6" t="inlineStr">
        <is>
          <t>Haptic Motor</t>
        </is>
      </c>
      <c r="I41" s="1" t="n">
        <v>3.3</v>
      </c>
      <c r="J41" s="7" t="n">
        <v>0</v>
      </c>
      <c r="K41" s="8">
        <f>I41/$L$2</f>
        <v/>
      </c>
      <c r="L41" s="1">
        <f>I41*J41/K41/$L$2*G$39/(60*60)</f>
        <v/>
      </c>
      <c r="M41" s="9">
        <f>L41/M$2</f>
        <v/>
      </c>
    </row>
    <row r="42">
      <c r="H42" s="6" t="inlineStr">
        <is>
          <t>Other</t>
        </is>
      </c>
      <c r="I42" s="1" t="n">
        <v>3.87</v>
      </c>
      <c r="J42" s="7" t="n">
        <v>0.08</v>
      </c>
      <c r="K42" s="8">
        <f>I42/$L$2</f>
        <v/>
      </c>
      <c r="L42" s="1">
        <f>I42*J42/K42/$L$2*G$39/(60*60)</f>
        <v/>
      </c>
      <c r="M42" s="9">
        <f>L42/M$2</f>
        <v/>
      </c>
    </row>
    <row r="43">
      <c r="A43" t="n">
        <v>2000</v>
      </c>
      <c r="C43" t="n">
        <v>10</v>
      </c>
      <c r="D43" s="4" t="inlineStr">
        <is>
          <t>App Data Synchronization</t>
        </is>
      </c>
      <c r="E43" s="5" t="n">
        <v>20</v>
      </c>
      <c r="F43" s="5" t="n">
        <v>0.5</v>
      </c>
      <c r="G43" s="5">
        <f>E43*F43</f>
        <v/>
      </c>
      <c r="H43" s="6" t="inlineStr">
        <is>
          <t>MCU</t>
        </is>
      </c>
      <c r="I43" s="1" t="n">
        <v>3.3</v>
      </c>
      <c r="J43" s="7" t="n">
        <v>2.5</v>
      </c>
      <c r="K43" s="8">
        <f>I43/$L$2</f>
        <v/>
      </c>
      <c r="L43" s="1">
        <f>I43*J43/K43/$L$2*G$43/(60*60)</f>
        <v/>
      </c>
      <c r="M43" s="9">
        <f>L43/M$2</f>
        <v/>
      </c>
      <c r="N43" s="10">
        <f>SUM(M43:M46)</f>
        <v/>
      </c>
    </row>
    <row r="44">
      <c r="H44" s="6" t="inlineStr">
        <is>
          <t>AMOLED Display</t>
        </is>
      </c>
      <c r="I44" s="1" t="n">
        <v>3.3</v>
      </c>
      <c r="J44" s="7">
        <f>$F$2</f>
        <v/>
      </c>
      <c r="K44" s="8">
        <f>I44/$L$2</f>
        <v/>
      </c>
      <c r="L44" s="1">
        <f>I44*J44/K44/$L$2*G$43/(60*60)</f>
        <v/>
      </c>
      <c r="M44" s="9">
        <f>L44/M$2</f>
        <v/>
      </c>
    </row>
    <row r="45">
      <c r="H45" s="6" t="inlineStr">
        <is>
          <t>Haptic Motor</t>
        </is>
      </c>
      <c r="I45" s="1" t="n">
        <v>3.3</v>
      </c>
      <c r="J45" s="7" t="n">
        <v>11.25</v>
      </c>
      <c r="K45" s="8">
        <f>I45/$L$2</f>
        <v/>
      </c>
      <c r="L45" s="1">
        <f>I45*J45/K45/$L$2*G$43/(60*60)</f>
        <v/>
      </c>
      <c r="M45" s="9">
        <f>L45/M$2</f>
        <v/>
      </c>
    </row>
    <row r="46">
      <c r="H46" s="6" t="inlineStr">
        <is>
          <t>Other</t>
        </is>
      </c>
      <c r="I46" s="1" t="n">
        <v>3.87</v>
      </c>
      <c r="J46" s="7" t="n">
        <v>0.04</v>
      </c>
      <c r="K46" s="8">
        <f>I46/$L$2</f>
        <v/>
      </c>
      <c r="L46" s="1">
        <f>I46*J46/K46/$L$2*G$43/(60*60)</f>
        <v/>
      </c>
      <c r="M46" s="9">
        <f>L46/M$2</f>
        <v/>
      </c>
    </row>
    <row r="47">
      <c r="A47" t="n">
        <v>220</v>
      </c>
      <c r="C47" t="n">
        <v>11</v>
      </c>
      <c r="D47" s="4" t="inlineStr">
        <is>
          <t>NFC Card Transaction</t>
        </is>
      </c>
      <c r="E47" s="5" t="n">
        <v>0</v>
      </c>
      <c r="F47" s="5" t="n">
        <v>5</v>
      </c>
      <c r="G47" s="5">
        <f>E47*F47</f>
        <v/>
      </c>
      <c r="H47" s="6" t="inlineStr">
        <is>
          <t>MCU</t>
        </is>
      </c>
      <c r="I47" s="1" t="n">
        <v>3.3</v>
      </c>
      <c r="J47" s="7" t="n">
        <v>2.5</v>
      </c>
      <c r="K47" s="8">
        <f>I47/$L$2</f>
        <v/>
      </c>
      <c r="L47" s="1">
        <f>I47*J47/K47/$L$2*G$47/(60*60)</f>
        <v/>
      </c>
      <c r="M47" s="9">
        <f>L47/M$2</f>
        <v/>
      </c>
      <c r="N47" s="10">
        <f>SUM(M47:M50)</f>
        <v/>
      </c>
    </row>
    <row r="48">
      <c r="H48" s="6" t="inlineStr">
        <is>
          <t>AMOLED Display</t>
        </is>
      </c>
      <c r="I48" s="1" t="n">
        <v>3.3</v>
      </c>
      <c r="J48" s="7">
        <f>$F$2</f>
        <v/>
      </c>
      <c r="K48" s="8">
        <f>I48/$L$2</f>
        <v/>
      </c>
      <c r="L48" s="1">
        <f>I48*J48/K48/$L$2*G$47/(60*60)</f>
        <v/>
      </c>
      <c r="M48" s="9">
        <f>L48/M$2</f>
        <v/>
      </c>
    </row>
    <row r="49">
      <c r="H49" s="6" t="inlineStr">
        <is>
          <t>Haptic Motor</t>
        </is>
      </c>
      <c r="I49" s="1" t="n">
        <v>3.3</v>
      </c>
      <c r="J49" s="7" t="n">
        <v>11.25</v>
      </c>
      <c r="K49" s="8">
        <f>I49/$L$2</f>
        <v/>
      </c>
      <c r="L49" s="1">
        <f>I49*J49/K49/$L$2*G$47/(60*60)</f>
        <v/>
      </c>
      <c r="M49" s="9">
        <f>L49/M$2</f>
        <v/>
      </c>
    </row>
    <row r="50">
      <c r="H50" s="6" t="inlineStr">
        <is>
          <t>Other</t>
        </is>
      </c>
      <c r="I50" s="1" t="n">
        <v>3.87</v>
      </c>
      <c r="J50" s="7" t="n">
        <v>0.04</v>
      </c>
      <c r="K50" s="8">
        <f>I50/$L$2</f>
        <v/>
      </c>
      <c r="L50" s="1">
        <f>I50*J50/K50/$L$2*G$47/(60*60)</f>
        <v/>
      </c>
      <c r="M50" s="9">
        <f>L50/M$2</f>
        <v/>
      </c>
    </row>
    <row r="51">
      <c r="A51" t="n">
        <v>7500</v>
      </c>
      <c r="C51" t="n">
        <v>12</v>
      </c>
      <c r="D51" s="4" t="inlineStr">
        <is>
          <t>Bluetooth Call</t>
        </is>
      </c>
      <c r="E51" s="5" t="n">
        <v>0</v>
      </c>
      <c r="F51" s="5">
        <f>2*60</f>
        <v/>
      </c>
      <c r="G51" s="5">
        <f>E51*F51</f>
        <v/>
      </c>
      <c r="H51" s="6" t="inlineStr">
        <is>
          <t>MCU</t>
        </is>
      </c>
      <c r="I51" s="1" t="n">
        <v>3.3</v>
      </c>
      <c r="J51" s="7" t="n">
        <v>10</v>
      </c>
      <c r="K51" s="8">
        <f>I51/$L$2</f>
        <v/>
      </c>
      <c r="L51" s="1">
        <f>I51*J51/K51/$L$2*G$51/(60*60)</f>
        <v/>
      </c>
      <c r="M51" s="9">
        <f>L51/M$2</f>
        <v/>
      </c>
      <c r="N51" s="10">
        <f>SUM(M51:M54)</f>
        <v/>
      </c>
    </row>
    <row r="52">
      <c r="H52" s="6" t="inlineStr">
        <is>
          <t>AMOLED Display</t>
        </is>
      </c>
      <c r="I52" s="1" t="n">
        <v>3.3</v>
      </c>
      <c r="J52" s="7">
        <f>$F$2</f>
        <v/>
      </c>
      <c r="K52" s="8">
        <f>I52/$L$2</f>
        <v/>
      </c>
      <c r="L52" s="1">
        <f>I52*J52/K52/$L$2*G$51/(60*60)</f>
        <v/>
      </c>
      <c r="M52" s="9">
        <f>L52/M$2</f>
        <v/>
      </c>
    </row>
    <row r="53">
      <c r="H53" s="6" t="inlineStr">
        <is>
          <t>Haptic Motor</t>
        </is>
      </c>
      <c r="I53" s="1" t="n">
        <v>3.3</v>
      </c>
      <c r="J53" s="7" t="n">
        <v>11.25</v>
      </c>
      <c r="K53" s="8">
        <f>I53/$L$2</f>
        <v/>
      </c>
      <c r="L53" s="1">
        <f>I53*J53/K53/$L$2*G$51/(60*60)</f>
        <v/>
      </c>
      <c r="M53" s="9">
        <f>L53/M$2</f>
        <v/>
      </c>
    </row>
    <row r="54">
      <c r="H54" s="6" t="inlineStr">
        <is>
          <t>Other</t>
        </is>
      </c>
      <c r="I54" s="1" t="n">
        <v>3.87</v>
      </c>
      <c r="J54" s="7" t="n">
        <v>0.04</v>
      </c>
      <c r="K54" s="8">
        <f>I54/$L$2</f>
        <v/>
      </c>
      <c r="L54" s="1">
        <f>I54*J54/K54/$L$2*G$51/(60*60)</f>
        <v/>
      </c>
      <c r="M54" s="9">
        <f>L54/M$2</f>
        <v/>
      </c>
    </row>
    <row r="55">
      <c r="C55" t="n">
        <v>13</v>
      </c>
      <c r="D55" s="11" t="inlineStr">
        <is>
          <t>AOD - MCU
(update once per minute)</t>
        </is>
      </c>
      <c r="E55" s="4">
        <f>(24-8)*60*0</f>
        <v/>
      </c>
      <c r="F55" s="4" t="n">
        <v>0.05</v>
      </c>
      <c r="G55" s="4">
        <f>E55*F55</f>
        <v/>
      </c>
      <c r="H55" s="6" t="inlineStr">
        <is>
          <t>MCU</t>
        </is>
      </c>
      <c r="I55" s="1" t="n">
        <v>3.3</v>
      </c>
      <c r="J55" s="7" t="n">
        <v>2.5</v>
      </c>
      <c r="K55" s="8">
        <f>I55/$L$2</f>
        <v/>
      </c>
      <c r="L55" s="1">
        <f>I55*J55/K55/$L$2*G$55/(60*60)</f>
        <v/>
      </c>
      <c r="M55" s="9">
        <f>L55/M$2</f>
        <v/>
      </c>
      <c r="N55" s="10">
        <f>SUM(M55:M58)</f>
        <v/>
      </c>
    </row>
    <row r="56">
      <c r="H56" s="6" t="inlineStr">
        <is>
          <t>AMOLED Display</t>
        </is>
      </c>
      <c r="I56" s="1" t="n">
        <v>3.3</v>
      </c>
      <c r="J56" s="7" t="n">
        <v>0</v>
      </c>
      <c r="K56" s="8">
        <f>I56/$L$2</f>
        <v/>
      </c>
      <c r="L56" s="1">
        <f>I56*J56/K56/$L$2*G$55/(60*60)</f>
        <v/>
      </c>
      <c r="M56" s="9">
        <f>L56/M$2</f>
        <v/>
      </c>
    </row>
    <row r="57">
      <c r="H57" s="6" t="inlineStr">
        <is>
          <t>Haptic Motor</t>
        </is>
      </c>
      <c r="I57" s="1" t="n">
        <v>3.3</v>
      </c>
      <c r="J57" s="7" t="n">
        <v>0</v>
      </c>
      <c r="K57" s="8">
        <f>I57/$L$2</f>
        <v/>
      </c>
      <c r="L57" s="1">
        <f>I57*J57/K57/$L$2*G$55/(60*60)</f>
        <v/>
      </c>
      <c r="M57" s="9">
        <f>L57/M$2</f>
        <v/>
      </c>
    </row>
    <row r="58">
      <c r="H58" s="6" t="inlineStr">
        <is>
          <t>Other</t>
        </is>
      </c>
      <c r="I58" s="1" t="n">
        <v>3.87</v>
      </c>
      <c r="J58" s="7" t="n">
        <v>0.08</v>
      </c>
      <c r="K58" s="8">
        <f>I58/$L$2</f>
        <v/>
      </c>
      <c r="L58" s="1">
        <f>I58*J58/K58/$L$2*G$55/(60*60)</f>
        <v/>
      </c>
      <c r="M58" s="9">
        <f>L58/M$2</f>
        <v/>
      </c>
    </row>
    <row r="59">
      <c r="C59" t="n">
        <v>14</v>
      </c>
      <c r="D59" s="4" t="inlineStr">
        <is>
          <t>AOD - Display</t>
        </is>
      </c>
      <c r="E59" s="4">
        <f>1*0</f>
        <v/>
      </c>
      <c r="F59" s="4">
        <f>(24-8)*60*60</f>
        <v/>
      </c>
      <c r="G59" s="4">
        <f>E59*F59</f>
        <v/>
      </c>
      <c r="H59" s="6" t="inlineStr">
        <is>
          <t>MCU</t>
        </is>
      </c>
      <c r="I59" s="1" t="n">
        <v>3.3</v>
      </c>
      <c r="J59" s="7" t="n">
        <v>0</v>
      </c>
      <c r="K59" s="8">
        <f>I59/$L$2</f>
        <v/>
      </c>
      <c r="L59" s="1">
        <f>I59*J59/K59/$L$2*G$59/(60*60)</f>
        <v/>
      </c>
      <c r="M59" s="9">
        <f>L59/M$2</f>
        <v/>
      </c>
      <c r="N59" s="10">
        <f>SUM(M59:M62)</f>
        <v/>
      </c>
    </row>
    <row r="60">
      <c r="H60" s="6" t="inlineStr">
        <is>
          <t>AMOLED Display</t>
        </is>
      </c>
      <c r="I60" s="1" t="n">
        <v>3.3</v>
      </c>
      <c r="J60" s="7">
        <f>$G$2</f>
        <v/>
      </c>
      <c r="K60" s="8">
        <f>I60/$L$2</f>
        <v/>
      </c>
      <c r="L60" s="1">
        <f>I60*J60/K60/$L$2*G$59/(60*60)</f>
        <v/>
      </c>
      <c r="M60" s="9">
        <f>L60/M$2</f>
        <v/>
      </c>
    </row>
    <row r="61">
      <c r="H61" s="6" t="inlineStr">
        <is>
          <t>Haptic Motor</t>
        </is>
      </c>
      <c r="I61" s="1" t="n">
        <v>3.3</v>
      </c>
      <c r="J61" s="7" t="n">
        <v>0</v>
      </c>
      <c r="K61" s="8">
        <f>I61/$L$2</f>
        <v/>
      </c>
      <c r="L61" s="1">
        <f>I61*J61/K61/$L$2*G$59/(60*60)</f>
        <v/>
      </c>
      <c r="M61" s="9">
        <f>L61/M$2</f>
        <v/>
      </c>
    </row>
    <row r="62">
      <c r="H62" s="6" t="inlineStr">
        <is>
          <t>Other</t>
        </is>
      </c>
      <c r="I62" s="1" t="n">
        <v>3.87</v>
      </c>
      <c r="J62" s="7" t="n">
        <v>0.08</v>
      </c>
      <c r="K62" s="8">
        <f>I62/$L$2</f>
        <v/>
      </c>
      <c r="L62" s="1">
        <f>I62*J62/K62/$L$2*G$59/(60*60)</f>
        <v/>
      </c>
      <c r="M62" s="9">
        <f>L62/M$2</f>
        <v/>
      </c>
    </row>
    <row r="64">
      <c r="H64" s="6" t="inlineStr">
        <is>
          <t>MCU</t>
        </is>
      </c>
      <c r="M64" s="9">
        <f>SUMIF(H$7:H$62,H64,M$7:M$62)</f>
        <v/>
      </c>
    </row>
    <row r="65">
      <c r="H65" s="6" t="inlineStr">
        <is>
          <t>AMOLED Display</t>
        </is>
      </c>
      <c r="M65" s="9">
        <f>SUMIF(H$7:H$62,H65,M$7:M$62)</f>
        <v/>
      </c>
    </row>
    <row r="66">
      <c r="H66" s="6" t="inlineStr">
        <is>
          <t>Haptic Motor</t>
        </is>
      </c>
      <c r="M66" s="9">
        <f>SUMIF(H$7:H$62,H66,M$7:M$62)</f>
        <v/>
      </c>
    </row>
    <row r="67">
      <c r="H67" s="6" t="inlineStr">
        <is>
          <t>Other</t>
        </is>
      </c>
      <c r="M67" s="9">
        <f>SUMIF(H$7:H$62,H67,M$7:M$62)</f>
        <v/>
      </c>
    </row>
    <row r="69">
      <c r="M69" s="12">
        <f>SUM(M64:M67)</f>
        <v/>
      </c>
    </row>
  </sheetData>
  <mergeCells count="70">
    <mergeCell ref="E43:E46"/>
    <mergeCell ref="G43:G46"/>
    <mergeCell ref="N35:N38"/>
    <mergeCell ref="N51:N54"/>
    <mergeCell ref="D51:D54"/>
    <mergeCell ref="D31:D34"/>
    <mergeCell ref="E23:E26"/>
    <mergeCell ref="G39:G42"/>
    <mergeCell ref="F7:F10"/>
    <mergeCell ref="E55:E58"/>
    <mergeCell ref="E35:E38"/>
    <mergeCell ref="N7:N10"/>
    <mergeCell ref="D59:D62"/>
    <mergeCell ref="G7:G10"/>
    <mergeCell ref="F15:F18"/>
    <mergeCell ref="F59:F62"/>
    <mergeCell ref="D11:D14"/>
    <mergeCell ref="E39:E42"/>
    <mergeCell ref="D27:D30"/>
    <mergeCell ref="G23:G26"/>
    <mergeCell ref="E19:E22"/>
    <mergeCell ref="G19:G22"/>
    <mergeCell ref="N47:N50"/>
    <mergeCell ref="N43:N46"/>
    <mergeCell ref="E51:E54"/>
    <mergeCell ref="F55:F58"/>
    <mergeCell ref="E31:E34"/>
    <mergeCell ref="N39:N42"/>
    <mergeCell ref="D7:D10"/>
    <mergeCell ref="E15:E18"/>
    <mergeCell ref="E59:E62"/>
    <mergeCell ref="G15:G18"/>
    <mergeCell ref="F35:F38"/>
    <mergeCell ref="F23:F26"/>
    <mergeCell ref="F51:F54"/>
    <mergeCell ref="E27:E30"/>
    <mergeCell ref="N23:N26"/>
    <mergeCell ref="F31:F34"/>
    <mergeCell ref="D47:D50"/>
    <mergeCell ref="F47:F50"/>
    <mergeCell ref="F19:F22"/>
    <mergeCell ref="G55:G58"/>
    <mergeCell ref="F43:F46"/>
    <mergeCell ref="N19:N22"/>
    <mergeCell ref="E11:E14"/>
    <mergeCell ref="D15:D18"/>
    <mergeCell ref="E7:E10"/>
    <mergeCell ref="F27:F30"/>
    <mergeCell ref="D43:D46"/>
    <mergeCell ref="N15:N18"/>
    <mergeCell ref="N59:N62"/>
    <mergeCell ref="G35:G38"/>
    <mergeCell ref="G51:G54"/>
    <mergeCell ref="N31:N34"/>
    <mergeCell ref="D23:D26"/>
    <mergeCell ref="N27:N30"/>
    <mergeCell ref="D39:D42"/>
    <mergeCell ref="F39:F42"/>
    <mergeCell ref="G31:G34"/>
    <mergeCell ref="D55:D58"/>
    <mergeCell ref="E47:E50"/>
    <mergeCell ref="D35:D38"/>
    <mergeCell ref="G47:G50"/>
    <mergeCell ref="N55:N58"/>
    <mergeCell ref="N11:N14"/>
    <mergeCell ref="G59:G62"/>
    <mergeCell ref="F11:F14"/>
    <mergeCell ref="G11:G14"/>
    <mergeCell ref="D19:D22"/>
    <mergeCell ref="G27:G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Jingming Wang</dc:creator>
  <dcterms:created xmlns:dcterms="http://purl.org/dc/terms/" xmlns:xsi="http://www.w3.org/2001/XMLSchema-instance" xsi:type="dcterms:W3CDTF">2026-08-17T09:57:35Z</dcterms:created>
  <dcterms:modified xmlns:dcterms="http://purl.org/dc/terms/" xmlns:xsi="http://www.w3.org/2001/XMLSchema-instance" xsi:type="dcterms:W3CDTF">2026-08-17T14:26:19Z</dcterms:modified>
  <cp:lastModifiedBy>Jingming Wang</cp:lastModifiedBy>
</cp:coreProperties>
</file>